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D17" i="4"/>
  <c r="D25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M21" s="1"/>
  <c r="I18"/>
  <c r="E17"/>
  <c r="F17"/>
  <c r="F21" l="1"/>
  <c r="K21" s="1"/>
  <c r="H17"/>
  <c r="H21" s="1"/>
  <c r="E21"/>
  <c r="J21" s="1"/>
  <c r="G17"/>
  <c r="O21" l="1"/>
  <c r="G21"/>
  <c r="I17"/>
  <c r="N21" l="1"/>
  <c r="I21"/>
  <c r="D28" i="7" l="1"/>
  <c r="E25"/>
  <c r="E28" s="1"/>
  <c r="F25"/>
  <c r="F28" s="1"/>
  <c r="G25"/>
  <c r="H25"/>
  <c r="I25"/>
  <c r="J25"/>
  <c r="K25"/>
  <c r="K28" s="1"/>
  <c r="L25"/>
  <c r="L28" s="1"/>
  <c r="M25"/>
  <c r="N25"/>
  <c r="G28"/>
  <c r="H28"/>
  <c r="I28"/>
  <c r="J28"/>
  <c r="C25"/>
  <c r="C28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6" i="7"/>
  <c r="N26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8" i="7" l="1"/>
  <c r="M29" s="1"/>
  <c r="N28"/>
  <c r="N29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<sst xmlns="http://schemas.openxmlformats.org/spreadsheetml/2006/main" count="293" uniqueCount="144">
  <si>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</si>
  <si>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</si>
  <si>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</si>
  <si>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</si>
  <si>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</si>
  <si>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</si>
  <si>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</si>
  <si>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</si>
  <si>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</si>
  <si>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</si>
  <si>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</si>
  <si>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</si>
  <si>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</si>
  <si>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</si>
  <si>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</si>
  <si>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</si>
  <si>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</si>
  <si>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</si>
  <si>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</si>
  <si>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</si>
  <si>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</si>
  <si>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</si>
  <si>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</si>
  <si>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</si>
  <si>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</si>
  <si>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</si>
  <si>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</si>
  <si>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</si>
  <si>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</si>
  <si>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</si>
  <si>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</si>
  <si>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</si>
  <si>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</si>
  <si>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</si>
  <si>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</si>
  <si>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</si>
  <si>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</si>
  <si>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</si>
  <si>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</si>
  <si>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</si>
  <si>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</si>
  <si>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</si>
  <si>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</si>
  <si>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</si>
  <si>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</si>
  <si>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</si>
  <si>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</si>
  <si>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</si>
  <si>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</si>
  <si>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</si>
  <si>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</si>
  <si>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</si>
  <si>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</si>
  <si>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</si>
  <si>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</si>
  <si>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</si>
  <si>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</si>
  <si>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</si>
  <si>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</si>
  <si>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</si>
  <si>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</si>
  <si>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</si>
  <si>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</si>
  <si>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</si>
  <si>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</si>
  <si>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</si>
  <si>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</si>
  <si>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</si>
  <si>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</si>
  <si>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</si>
  <si>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</si>
  <si>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</si>
  <si>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</si>
  <si>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</si>
  <si>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</si>
  <si>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</si>
  <si>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</si>
  <si>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</si>
  <si>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</si>
  <si>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</si>
  <si>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</si>
  <si>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</si>
  <si>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</si>
  <si>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</si>
  <si>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</si>
  <si>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</si>
  <si>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</si>
  <si>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</si>
  <si>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</si>
  <si>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</si>
  <si>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</si>
  <si>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</si>
  <si>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</si>
  <si>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</si>
  <si>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</si>
  <si>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</si>
  <si>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</si>
  <si>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</si>
  <si>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</si>
  <si>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</si>
  <si>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</si>
  <si>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</si>
  <si>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</si>
  <si>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</si>
  <si>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</si>
  <si>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</si>
  <si>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</si>
  <si>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</si>
  <si>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</si>
  <si>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</si>
  <si>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</si>
  <si>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</si>
  <si>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</si>
  <si>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</si>
  <si>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</si>
  <si>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</si>
  <si>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</si>
  <si>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</si>
  <si>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</si>
  <si>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</si>
  <si>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сафлор</t>
  </si>
  <si>
    <t>просо</t>
  </si>
  <si>
    <t>ООО,"Агробизнесресурс"</t>
  </si>
  <si>
    <t>2022г.</t>
  </si>
  <si>
    <t xml:space="preserve"> надоено за день</t>
  </si>
  <si>
    <t>август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</si>
  <si>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</si>
  <si>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</si>
  <si>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</si>
  <si>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</si>
  <si>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</si>
  <si>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</si>
  <si>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ООО Компания "БИО_ТОН" ОП "Петровское"</t>
  </si>
  <si>
    <t>ООО "Иррико Холдинг"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</si>
  <si>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</si>
  <si>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</si>
  <si>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</si>
  <si>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</si>
  <si>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</si>
  <si>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ООО Компания "БИО-ТОН"</t>
  </si>
  <si>
    <t>на 31 августа 2023 года</t>
  </si>
  <si>
    <t>на 31 августа 2023 года.</t>
  </si>
  <si>
    <t>на 31 августа   2023 года</t>
  </si>
  <si>
    <t>ПЕТРОВСКОГО ГОРОДСКОГО ОКРУГА  НА 31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</si>
</sst>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opLeftCell="A4" workbookViewId="0">
      <selection activeCell="L19" sqref="L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8.75">
      <c r="A3" s="223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1" thickBot="1">
      <c r="A4" s="224" t="s">
        <v>140</v>
      </c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15.75" customHeight="1">
      <c r="A5" s="174"/>
      <c r="B5" s="175"/>
      <c r="C5" s="226" t="s">
        <v>124</v>
      </c>
      <c r="D5" s="227"/>
      <c r="E5" s="228" t="s">
        <v>32</v>
      </c>
      <c r="F5" s="229"/>
      <c r="G5" s="228" t="s">
        <v>33</v>
      </c>
      <c r="H5" s="229"/>
      <c r="I5" s="192" t="s">
        <v>129</v>
      </c>
      <c r="J5" s="228" t="s">
        <v>34</v>
      </c>
      <c r="K5" s="229"/>
      <c r="L5" s="228" t="s">
        <v>35</v>
      </c>
      <c r="M5" s="229"/>
      <c r="N5" s="228" t="s">
        <v>36</v>
      </c>
      <c r="O5" s="229"/>
    </row>
    <row r="6" spans="1:15" ht="15" customHeight="1">
      <c r="A6" s="176" t="s">
        <v>37</v>
      </c>
      <c r="B6" s="177" t="s">
        <v>2</v>
      </c>
      <c r="C6" s="218"/>
      <c r="D6" s="219"/>
      <c r="E6" s="220" t="s">
        <v>38</v>
      </c>
      <c r="F6" s="221"/>
      <c r="G6" s="220" t="s">
        <v>39</v>
      </c>
      <c r="H6" s="221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129</v>
      </c>
      <c r="D7" s="20" t="s">
        <v>123</v>
      </c>
      <c r="E7" s="197" t="s">
        <v>129</v>
      </c>
      <c r="F7" s="20" t="s">
        <v>123</v>
      </c>
      <c r="G7" s="197" t="s">
        <v>129</v>
      </c>
      <c r="H7" s="20" t="s">
        <v>123</v>
      </c>
      <c r="I7" s="21" t="s">
        <v>123</v>
      </c>
      <c r="J7" s="197" t="s">
        <v>129</v>
      </c>
      <c r="K7" s="20" t="s">
        <v>123</v>
      </c>
      <c r="L7" s="197" t="s">
        <v>129</v>
      </c>
      <c r="M7" s="20" t="s">
        <v>123</v>
      </c>
      <c r="N7" s="197" t="s">
        <v>129</v>
      </c>
      <c r="O7" s="20" t="s">
        <v>123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127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126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128</v>
      </c>
      <c r="C17" s="202">
        <f>L17*400/100</f>
        <v>51.6</v>
      </c>
      <c r="D17" s="202">
        <f>M17*400/100</f>
        <v>70.8</v>
      </c>
      <c r="E17" s="202">
        <f>C17*J17/100</f>
        <v>50.568000000000005</v>
      </c>
      <c r="F17" s="202">
        <f>D17*K17/100</f>
        <v>69.384</v>
      </c>
      <c r="G17" s="202">
        <f>E17*N17/3.4</f>
        <v>58.0044705882353</v>
      </c>
      <c r="H17" s="202">
        <f>F17*O17/3.4</f>
        <v>83.668941176470597</v>
      </c>
      <c r="I17" s="203">
        <f>G17-H17</f>
        <v>-25.664470588235297</v>
      </c>
      <c r="J17" s="204">
        <v>98</v>
      </c>
      <c r="K17" s="204">
        <v>98</v>
      </c>
      <c r="L17" s="202">
        <v>12.9</v>
      </c>
      <c r="M17" s="202">
        <v>17.7</v>
      </c>
      <c r="N17" s="202">
        <v>3.9</v>
      </c>
      <c r="O17" s="202">
        <v>4.0999999999999996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51.6</v>
      </c>
      <c r="D21" s="210">
        <f t="shared" si="0"/>
        <v>148.488</v>
      </c>
      <c r="E21" s="210">
        <f t="shared" si="0"/>
        <v>50.568000000000005</v>
      </c>
      <c r="F21" s="210">
        <f t="shared" si="0"/>
        <v>145.51824000000002</v>
      </c>
      <c r="G21" s="210">
        <f t="shared" si="0"/>
        <v>58.0044705882353</v>
      </c>
      <c r="H21" s="210">
        <f t="shared" si="0"/>
        <v>168.76015058823532</v>
      </c>
      <c r="I21" s="210">
        <f>G21-H21</f>
        <v>-110.75568000000001</v>
      </c>
      <c r="J21" s="209">
        <f>E21/C21*100</f>
        <v>98.000000000000014</v>
      </c>
      <c r="K21" s="209">
        <f>F21/D21*100</f>
        <v>98.000000000000014</v>
      </c>
      <c r="L21" s="210">
        <f>C21/400*100</f>
        <v>12.9</v>
      </c>
      <c r="M21" s="210">
        <f>D21/868*100</f>
        <v>17.106912442396315</v>
      </c>
      <c r="N21" s="210">
        <f>G21*3.4/E21</f>
        <v>3.9</v>
      </c>
      <c r="O21" s="210">
        <f>H21*3.4/F21</f>
        <v>3.943041861968644</v>
      </c>
    </row>
    <row r="22" spans="1:16">
      <c r="C22" s="10"/>
      <c r="I22" s="27">
        <f>G21-H21</f>
        <v>-110.75568000000001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106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2" t="s">
        <v>140</v>
      </c>
      <c r="C3" s="233"/>
      <c r="D3" s="233"/>
      <c r="E3" s="233"/>
      <c r="F3" s="233"/>
      <c r="G3" s="233"/>
      <c r="H3" s="233"/>
      <c r="I3" s="233"/>
      <c r="J3" s="233"/>
      <c r="K3" s="233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0" t="s">
        <v>42</v>
      </c>
      <c r="D5" s="231"/>
      <c r="E5" s="230" t="s">
        <v>43</v>
      </c>
      <c r="F5" s="231"/>
      <c r="G5" s="234" t="s">
        <v>107</v>
      </c>
      <c r="H5" s="235"/>
      <c r="I5" s="230" t="s">
        <v>52</v>
      </c>
      <c r="J5" s="231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108</v>
      </c>
      <c r="E6" s="185" t="s">
        <v>3</v>
      </c>
      <c r="F6" s="185" t="s">
        <v>108</v>
      </c>
      <c r="G6" s="185" t="s">
        <v>3</v>
      </c>
      <c r="H6" s="185" t="s">
        <v>108</v>
      </c>
      <c r="I6" s="185" t="s">
        <v>3</v>
      </c>
      <c r="J6" s="185" t="s">
        <v>108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130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126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131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101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109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3" t="s">
        <v>45</v>
      </c>
      <c r="B2" s="223"/>
      <c r="C2" s="223"/>
      <c r="D2" s="223"/>
    </row>
    <row r="3" spans="1:5" ht="20.25" customHeight="1">
      <c r="A3" s="223" t="s">
        <v>71</v>
      </c>
      <c r="B3" s="223"/>
      <c r="C3" s="223"/>
      <c r="D3" s="223"/>
    </row>
    <row r="4" spans="1:5" ht="19.5" customHeight="1">
      <c r="A4" s="236" t="s">
        <v>141</v>
      </c>
      <c r="B4" s="236"/>
      <c r="C4" s="236"/>
      <c r="D4" s="236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125</v>
      </c>
    </row>
    <row r="8" spans="1:5" ht="19.5" customHeight="1">
      <c r="A8" s="22">
        <v>1</v>
      </c>
      <c r="B8" s="37" t="s">
        <v>28</v>
      </c>
      <c r="C8" s="36"/>
      <c r="D8" s="173">
        <v>20</v>
      </c>
    </row>
    <row r="9" spans="1:5" ht="20.25" customHeight="1">
      <c r="A9" s="25">
        <v>2</v>
      </c>
      <c r="B9" s="26" t="s">
        <v>29</v>
      </c>
      <c r="C9" s="171"/>
      <c r="D9" s="173">
        <v>20</v>
      </c>
    </row>
    <row r="10" spans="1:5" ht="20.25" customHeight="1">
      <c r="A10" s="25">
        <v>3</v>
      </c>
      <c r="B10" s="26" t="s">
        <v>30</v>
      </c>
      <c r="C10" s="171"/>
      <c r="D10" s="173">
        <v>11</v>
      </c>
    </row>
    <row r="11" spans="1:5" ht="21" customHeight="1">
      <c r="A11" s="25">
        <v>4</v>
      </c>
      <c r="B11" s="26" t="s">
        <v>130</v>
      </c>
      <c r="C11" s="171"/>
      <c r="D11" s="173">
        <v>15</v>
      </c>
    </row>
    <row r="12" spans="1:5" ht="21" customHeight="1">
      <c r="A12" s="25">
        <v>5</v>
      </c>
      <c r="B12" s="26" t="s">
        <v>31</v>
      </c>
      <c r="C12" s="172"/>
      <c r="D12" s="173">
        <v>28</v>
      </c>
    </row>
    <row r="13" spans="1:5" ht="20.25" customHeight="1">
      <c r="A13" s="25">
        <v>6</v>
      </c>
      <c r="B13" s="26" t="s">
        <v>8</v>
      </c>
      <c r="C13" s="171"/>
      <c r="D13" s="173">
        <v>11</v>
      </c>
    </row>
    <row r="14" spans="1:5" ht="21.75" customHeight="1">
      <c r="A14" s="25">
        <v>7</v>
      </c>
      <c r="B14" s="26" t="s">
        <v>9</v>
      </c>
      <c r="C14" s="171"/>
      <c r="D14" s="173">
        <v>7</v>
      </c>
      <c r="E14" t="s">
        <v>48</v>
      </c>
    </row>
    <row r="15" spans="1:5" ht="20.25" customHeight="1">
      <c r="A15" s="25">
        <v>8</v>
      </c>
      <c r="B15" s="26" t="s">
        <v>126</v>
      </c>
      <c r="C15" s="171"/>
      <c r="D15" s="173">
        <v>9</v>
      </c>
    </row>
    <row r="16" spans="1:5" ht="22.5" customHeight="1">
      <c r="A16" s="25">
        <v>9</v>
      </c>
      <c r="B16" s="26" t="s">
        <v>11</v>
      </c>
      <c r="C16" s="171"/>
      <c r="D16" s="173">
        <v>11</v>
      </c>
    </row>
    <row r="17" spans="1:6" ht="22.5" customHeight="1">
      <c r="A17" s="25">
        <v>10</v>
      </c>
      <c r="B17" s="26" t="s">
        <v>12</v>
      </c>
      <c r="C17" s="171"/>
      <c r="D17" s="173">
        <v>13</v>
      </c>
    </row>
    <row r="18" spans="1:6" ht="19.5" customHeight="1">
      <c r="A18" s="25">
        <v>11</v>
      </c>
      <c r="B18" s="26" t="s">
        <v>13</v>
      </c>
      <c r="C18" s="171"/>
      <c r="D18" s="173">
        <v>16</v>
      </c>
    </row>
    <row r="19" spans="1:6" ht="21" customHeight="1">
      <c r="A19" s="25">
        <v>12</v>
      </c>
      <c r="B19" s="26" t="s">
        <v>14</v>
      </c>
      <c r="C19" s="171"/>
      <c r="D19" s="173">
        <v>15</v>
      </c>
    </row>
    <row r="20" spans="1:6" ht="21.75" customHeight="1">
      <c r="A20" s="25">
        <v>13</v>
      </c>
      <c r="B20" s="38" t="s">
        <v>132</v>
      </c>
      <c r="C20" s="172"/>
      <c r="D20" s="173">
        <v>7</v>
      </c>
    </row>
    <row r="21" spans="1:6" ht="22.5" customHeight="1">
      <c r="A21" s="25">
        <v>14</v>
      </c>
      <c r="B21" s="26" t="s">
        <v>15</v>
      </c>
      <c r="C21" s="171"/>
      <c r="D21" s="173">
        <v>10</v>
      </c>
    </row>
    <row r="22" spans="1:6" ht="22.5" customHeight="1">
      <c r="A22" s="25">
        <v>15</v>
      </c>
      <c r="B22" s="26" t="s">
        <v>133</v>
      </c>
      <c r="C22" s="171"/>
      <c r="D22" s="173">
        <v>7</v>
      </c>
      <c r="E22" s="39"/>
      <c r="F22" s="1"/>
    </row>
    <row r="23" spans="1:6" ht="15.75">
      <c r="A23" s="25">
        <v>16</v>
      </c>
      <c r="B23" s="26" t="s">
        <v>16</v>
      </c>
      <c r="C23" s="171"/>
      <c r="D23" s="173">
        <v>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view="pageLayout" topLeftCell="A13" workbookViewId="0">
      <selection activeCell="C29" sqref="C29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142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37" t="s">
        <v>136</v>
      </c>
      <c r="E4" s="238"/>
      <c r="F4" s="238"/>
      <c r="G4" s="238"/>
      <c r="H4" s="238"/>
      <c r="I4" s="239" t="s">
        <v>110</v>
      </c>
      <c r="J4" s="239"/>
      <c r="K4" s="240" t="s">
        <v>111</v>
      </c>
      <c r="L4" s="241"/>
      <c r="M4" s="97" t="s">
        <v>98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112</v>
      </c>
      <c r="F5" s="148" t="s">
        <v>56</v>
      </c>
      <c r="G5" s="148" t="s">
        <v>113</v>
      </c>
      <c r="H5" s="148" t="s">
        <v>114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99</v>
      </c>
      <c r="N5" s="98" t="s">
        <v>103</v>
      </c>
    </row>
    <row r="6" spans="1:14" ht="24" customHeight="1">
      <c r="A6" s="140" t="s">
        <v>5</v>
      </c>
      <c r="B6" s="151"/>
      <c r="C6" s="153" t="s">
        <v>119</v>
      </c>
      <c r="D6" s="161" t="s">
        <v>61</v>
      </c>
      <c r="E6" s="168" t="s">
        <v>115</v>
      </c>
      <c r="F6" s="168" t="s">
        <v>62</v>
      </c>
      <c r="G6" s="168" t="s">
        <v>116</v>
      </c>
      <c r="H6" s="168" t="s">
        <v>117</v>
      </c>
      <c r="I6" s="168" t="s">
        <v>3</v>
      </c>
      <c r="J6" s="168" t="s">
        <v>137</v>
      </c>
      <c r="K6" s="168"/>
      <c r="L6" s="168" t="s">
        <v>118</v>
      </c>
      <c r="M6" s="99" t="s">
        <v>104</v>
      </c>
      <c r="N6" s="99" t="s">
        <v>105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>
        <v>180</v>
      </c>
      <c r="L9" s="142">
        <v>180</v>
      </c>
      <c r="M9" s="138"/>
      <c r="N9" s="80"/>
    </row>
    <row r="10" spans="1:14">
      <c r="A10" s="143">
        <v>4</v>
      </c>
      <c r="B10" s="166" t="s">
        <v>134</v>
      </c>
      <c r="C10" s="118">
        <v>3098</v>
      </c>
      <c r="D10" s="144">
        <v>1181</v>
      </c>
      <c r="E10" s="144">
        <v>1917</v>
      </c>
      <c r="F10" s="145">
        <v>1010</v>
      </c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4284</v>
      </c>
      <c r="L11" s="145">
        <v>891.3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126</v>
      </c>
      <c r="C13" s="123">
        <v>6045.8</v>
      </c>
      <c r="D13" s="144">
        <v>0</v>
      </c>
      <c r="E13" s="144">
        <v>1700</v>
      </c>
      <c r="F13" s="145">
        <v>500</v>
      </c>
      <c r="G13" s="142"/>
      <c r="H13" s="145"/>
      <c r="I13" s="142"/>
      <c r="J13" s="142"/>
      <c r="K13" s="145">
        <v>622</v>
      </c>
      <c r="L13" s="145">
        <v>363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>
        <v>560</v>
      </c>
      <c r="G14" s="142"/>
      <c r="H14" s="145">
        <v>3745</v>
      </c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>
        <v>1228</v>
      </c>
      <c r="F15" s="145">
        <v>635</v>
      </c>
      <c r="G15" s="142"/>
      <c r="H15" s="145">
        <v>10070</v>
      </c>
      <c r="I15" s="142"/>
      <c r="J15" s="142"/>
      <c r="K15" s="145">
        <v>3681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5880</v>
      </c>
      <c r="F16" s="145">
        <v>2519</v>
      </c>
      <c r="G16" s="142"/>
      <c r="H16" s="142"/>
      <c r="I16" s="142"/>
      <c r="J16" s="142"/>
      <c r="K16" s="145">
        <v>548</v>
      </c>
      <c r="L16" s="145">
        <v>548</v>
      </c>
      <c r="M16" s="138">
        <v>1888</v>
      </c>
      <c r="N16" s="80">
        <v>1888</v>
      </c>
    </row>
    <row r="17" spans="1:14">
      <c r="A17" s="143">
        <v>11</v>
      </c>
      <c r="B17" s="166" t="s">
        <v>135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1054</v>
      </c>
      <c r="L17" s="142">
        <v>548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>
        <v>1300</v>
      </c>
      <c r="F18" s="142">
        <v>800</v>
      </c>
      <c r="G18" s="142"/>
      <c r="H18" s="142"/>
      <c r="I18" s="142"/>
      <c r="J18" s="142"/>
      <c r="K18" s="145">
        <v>200</v>
      </c>
      <c r="L18" s="142">
        <v>200</v>
      </c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937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1804</v>
      </c>
      <c r="E21" s="144">
        <v>1179</v>
      </c>
      <c r="F21" s="145">
        <v>1644</v>
      </c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100</v>
      </c>
      <c r="C22" s="118">
        <v>2207.6</v>
      </c>
      <c r="D22" s="144">
        <v>0</v>
      </c>
      <c r="E22" s="144">
        <v>1670</v>
      </c>
      <c r="F22" s="142"/>
      <c r="G22" s="142"/>
      <c r="H22" s="142">
        <v>2070</v>
      </c>
      <c r="I22" s="142">
        <v>540</v>
      </c>
      <c r="J22" s="142"/>
      <c r="K22" s="145">
        <v>974.5</v>
      </c>
      <c r="L22" s="145">
        <v>653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>
        <v>260</v>
      </c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17</v>
      </c>
      <c r="C24" s="123"/>
      <c r="D24" s="144">
        <v>0</v>
      </c>
      <c r="E24" s="144"/>
      <c r="F24" s="142"/>
      <c r="G24" s="142"/>
      <c r="H24" s="142"/>
      <c r="I24" s="142"/>
      <c r="J24" s="142"/>
      <c r="K24" s="142"/>
      <c r="L24" s="142"/>
      <c r="M24" s="138"/>
      <c r="N24" s="80"/>
    </row>
    <row r="25" spans="1:14">
      <c r="A25" s="143">
        <v>19</v>
      </c>
      <c r="B25" s="167" t="s">
        <v>18</v>
      </c>
      <c r="C25" s="144">
        <f>SUM(C8:C24)</f>
        <v>79645.5</v>
      </c>
      <c r="D25" s="144">
        <f>SUM(D7:D24)</f>
        <v>18721</v>
      </c>
      <c r="E25" s="144">
        <f t="shared" ref="E25:N25" si="0">SUM(E8:E24)</f>
        <v>23731</v>
      </c>
      <c r="F25" s="144">
        <f t="shared" si="0"/>
        <v>11965</v>
      </c>
      <c r="G25" s="144">
        <f t="shared" si="0"/>
        <v>0</v>
      </c>
      <c r="H25" s="144">
        <f t="shared" si="0"/>
        <v>43163</v>
      </c>
      <c r="I25" s="144">
        <f t="shared" si="0"/>
        <v>540</v>
      </c>
      <c r="J25" s="144">
        <f t="shared" si="0"/>
        <v>0</v>
      </c>
      <c r="K25" s="144">
        <f t="shared" si="0"/>
        <v>12373.5</v>
      </c>
      <c r="L25" s="144">
        <f t="shared" si="0"/>
        <v>4955.3</v>
      </c>
      <c r="M25" s="144">
        <f t="shared" si="0"/>
        <v>1888</v>
      </c>
      <c r="N25" s="144">
        <f t="shared" si="0"/>
        <v>1888</v>
      </c>
    </row>
    <row r="26" spans="1:14">
      <c r="A26" s="143">
        <v>20</v>
      </c>
      <c r="B26" s="166" t="s">
        <v>19</v>
      </c>
      <c r="C26" s="144">
        <v>23200</v>
      </c>
      <c r="D26" s="144">
        <v>15758</v>
      </c>
      <c r="E26" s="144">
        <v>1830</v>
      </c>
      <c r="F26" s="144">
        <v>3102</v>
      </c>
      <c r="G26" s="144"/>
      <c r="H26" s="144">
        <v>2510</v>
      </c>
      <c r="I26" s="144"/>
      <c r="J26" s="144"/>
      <c r="K26" s="144">
        <v>1950</v>
      </c>
      <c r="L26" s="144">
        <v>1420</v>
      </c>
      <c r="M26" s="139">
        <f t="shared" ref="M26:N26" si="1">SUM(M8:M25)</f>
        <v>3776</v>
      </c>
      <c r="N26" s="115">
        <f t="shared" si="1"/>
        <v>3776</v>
      </c>
    </row>
    <row r="27" spans="1:14">
      <c r="A27" s="143">
        <v>21</v>
      </c>
      <c r="B27" s="166" t="s">
        <v>20</v>
      </c>
      <c r="C27" s="144">
        <v>127</v>
      </c>
      <c r="D27" s="144">
        <v>127</v>
      </c>
      <c r="E27" s="144"/>
      <c r="F27" s="142"/>
      <c r="G27" s="142"/>
      <c r="H27" s="142"/>
      <c r="I27" s="142"/>
      <c r="J27" s="142"/>
      <c r="K27" s="142"/>
      <c r="L27" s="142"/>
      <c r="M27" s="138"/>
      <c r="N27" s="80"/>
    </row>
    <row r="28" spans="1:14">
      <c r="A28" s="147">
        <v>22</v>
      </c>
      <c r="B28" s="167" t="s">
        <v>21</v>
      </c>
      <c r="C28" s="141">
        <f>SUM(C25:C27)</f>
        <v>102972.5</v>
      </c>
      <c r="D28" s="141">
        <f t="shared" ref="D28:F28" si="2">SUM(D25:D27)</f>
        <v>34606</v>
      </c>
      <c r="E28" s="141">
        <f t="shared" si="2"/>
        <v>25561</v>
      </c>
      <c r="F28" s="141">
        <f t="shared" si="2"/>
        <v>15067</v>
      </c>
      <c r="G28" s="141">
        <f t="shared" ref="G28" si="3">SUM(G25:G27)</f>
        <v>0</v>
      </c>
      <c r="H28" s="141">
        <f t="shared" ref="H28" si="4">SUM(H25:H27)</f>
        <v>45673</v>
      </c>
      <c r="I28" s="141">
        <f t="shared" ref="I28" si="5">SUM(I25:I27)</f>
        <v>540</v>
      </c>
      <c r="J28" s="141">
        <f t="shared" ref="J28" si="6">SUM(J25:J27)</f>
        <v>0</v>
      </c>
      <c r="K28" s="141">
        <f t="shared" ref="K28" si="7">SUM(K25:K27)</f>
        <v>14323.5</v>
      </c>
      <c r="L28" s="141">
        <f t="shared" ref="L28" si="8">SUM(L25:L27)</f>
        <v>6375.3</v>
      </c>
      <c r="M28" s="141">
        <f t="shared" ref="M28" si="9">SUM(M25:M27)</f>
        <v>5664</v>
      </c>
      <c r="N28" s="141">
        <f t="shared" ref="N28" si="10">SUM(N25:N27)</f>
        <v>5664</v>
      </c>
    </row>
    <row r="29" spans="1:14">
      <c r="A29" s="147">
        <v>23</v>
      </c>
      <c r="B29" s="167">
        <v>2022</v>
      </c>
      <c r="C29" s="140">
        <v>105744</v>
      </c>
      <c r="D29" s="147">
        <v>25342.92</v>
      </c>
      <c r="E29" s="147">
        <v>15240</v>
      </c>
      <c r="F29" s="147">
        <v>23812</v>
      </c>
      <c r="G29" s="140"/>
      <c r="H29" s="147">
        <v>29262</v>
      </c>
      <c r="I29" s="140">
        <v>0</v>
      </c>
      <c r="J29" s="140"/>
      <c r="K29" s="147">
        <v>8485.9</v>
      </c>
      <c r="L29" s="147">
        <v>5028.8999999999996</v>
      </c>
      <c r="M29" s="169">
        <f t="shared" ref="M29:N29" si="11">SUM(M26:M28)</f>
        <v>9440</v>
      </c>
      <c r="N29" s="170">
        <f t="shared" si="11"/>
        <v>9440</v>
      </c>
    </row>
    <row r="30" spans="1:1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11"/>
      <c r="N30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tabSelected="1" view="pageLayout" topLeftCell="A10" zoomScaleSheetLayoutView="100" workbookViewId="0">
      <selection activeCell="F16" sqref="F16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8.28515625" customWidth="1"/>
    <col min="8" max="8" width="6.5703125" customWidth="1"/>
    <col min="9" max="9" width="7.57031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15.75">
      <c r="A3" s="246" t="s">
        <v>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>
      <c r="A4" s="247" t="s">
        <v>140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5"/>
      <c r="P4" s="245"/>
      <c r="Q4" s="245"/>
      <c r="R4" s="245"/>
    </row>
    <row r="5" spans="1:18">
      <c r="A5" s="2"/>
      <c r="B5" s="11"/>
      <c r="C5" s="48" t="s">
        <v>22</v>
      </c>
      <c r="D5" s="242" t="s">
        <v>73</v>
      </c>
      <c r="E5" s="243"/>
      <c r="F5" s="244"/>
      <c r="G5" s="48" t="s">
        <v>22</v>
      </c>
      <c r="H5" s="242" t="s">
        <v>74</v>
      </c>
      <c r="I5" s="243"/>
      <c r="J5" s="244"/>
      <c r="K5" s="48" t="s">
        <v>22</v>
      </c>
      <c r="L5" s="242" t="s">
        <v>120</v>
      </c>
      <c r="M5" s="243"/>
      <c r="N5" s="244"/>
      <c r="O5" s="48" t="s">
        <v>22</v>
      </c>
      <c r="P5" s="242" t="s">
        <v>121</v>
      </c>
      <c r="Q5" s="243"/>
      <c r="R5" s="244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23</v>
      </c>
      <c r="M6" s="49" t="s">
        <v>24</v>
      </c>
      <c r="N6" s="52" t="s">
        <v>25</v>
      </c>
      <c r="O6" s="51"/>
      <c r="P6" s="49" t="s">
        <v>23</v>
      </c>
      <c r="Q6" s="49" t="s">
        <v>24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26</v>
      </c>
      <c r="M7" s="54" t="s">
        <v>26</v>
      </c>
      <c r="N7" s="56" t="s">
        <v>27</v>
      </c>
      <c r="O7" s="55"/>
      <c r="P7" s="53" t="s">
        <v>26</v>
      </c>
      <c r="Q7" s="54" t="s">
        <v>26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130</v>
      </c>
      <c r="C11" s="42">
        <v>700</v>
      </c>
      <c r="D11" s="42">
        <v>471</v>
      </c>
      <c r="E11" s="215">
        <v>793.7</v>
      </c>
      <c r="F11" s="129">
        <f t="shared" si="0"/>
        <v>16.851380042462846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1322</v>
      </c>
      <c r="E12" s="63">
        <v>3295</v>
      </c>
      <c r="F12" s="129">
        <f t="shared" si="0"/>
        <v>24.924357034795761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126</v>
      </c>
      <c r="C14" s="42">
        <v>1177.4000000000001</v>
      </c>
      <c r="D14" s="42"/>
      <c r="E14" s="69"/>
      <c r="F14" s="129" t="e">
        <f t="shared" si="0"/>
        <v>#DIV/0!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>
        <v>150</v>
      </c>
      <c r="E15" s="59">
        <v>224.1</v>
      </c>
      <c r="F15" s="62">
        <f t="shared" si="0"/>
        <v>14.94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3">
        <v>450</v>
      </c>
      <c r="E16" s="63">
        <v>885</v>
      </c>
      <c r="F16" s="129">
        <f t="shared" si="0"/>
        <v>19.666666666666664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3">
        <v>1399</v>
      </c>
      <c r="D17" s="43">
        <v>1131</v>
      </c>
      <c r="E17" s="63">
        <v>1773.8</v>
      </c>
      <c r="F17" s="217">
        <f t="shared" si="0"/>
        <v>15.683465959328027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138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100</v>
      </c>
      <c r="C23" s="43">
        <v>289.93</v>
      </c>
      <c r="D23" s="43"/>
      <c r="E23" s="62"/>
      <c r="F23" s="55" t="e">
        <f t="shared" si="0"/>
        <v>#DIV/0!</v>
      </c>
      <c r="G23" s="213">
        <v>1980.97</v>
      </c>
      <c r="H23" s="43"/>
      <c r="I23" s="62"/>
      <c r="J23" s="70" t="e">
        <f>I23/H23*10</f>
        <v>#DIV/0!</v>
      </c>
      <c r="K23" s="45"/>
      <c r="L23" s="43"/>
      <c r="M23" s="62"/>
      <c r="N23" s="55" t="e">
        <f t="shared" si="2"/>
        <v>#DIV/0!</v>
      </c>
      <c r="O23" s="45"/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122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3524</v>
      </c>
      <c r="E27" s="102">
        <f>SUM(E8:E26)</f>
        <v>6971.6</v>
      </c>
      <c r="F27" s="217">
        <f t="shared" si="0"/>
        <v>19.783200908059023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0</v>
      </c>
      <c r="L27" s="101">
        <f>SUM(L8:L26)</f>
        <v>0</v>
      </c>
      <c r="M27" s="102">
        <f>SUM(M8:M26)</f>
        <v>0</v>
      </c>
      <c r="N27" s="154" t="e">
        <f t="shared" si="2"/>
        <v>#DIV/0!</v>
      </c>
      <c r="O27" s="43">
        <f>SUM(O8:O26)</f>
        <v>0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>
        <v>452</v>
      </c>
      <c r="E28" s="71">
        <v>905</v>
      </c>
      <c r="F28" s="64">
        <f t="shared" si="0"/>
        <v>20.022123893805311</v>
      </c>
      <c r="G28" s="66"/>
      <c r="H28" s="43"/>
      <c r="I28" s="71"/>
      <c r="J28" s="64" t="e">
        <f t="shared" si="1"/>
        <v>#DIV/0!</v>
      </c>
      <c r="K28" s="43"/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3976</v>
      </c>
      <c r="E30" s="102">
        <f>SUM(E27:E29)</f>
        <v>7876.6</v>
      </c>
      <c r="F30" s="217">
        <f t="shared" si="0"/>
        <v>19.810362173038229</v>
      </c>
      <c r="G30" s="213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0</v>
      </c>
      <c r="L30" s="72">
        <f>SUM(L27:L29)</f>
        <v>0</v>
      </c>
      <c r="M30" s="103">
        <f>SUM(M27:M29)</f>
        <v>0</v>
      </c>
      <c r="N30" s="154" t="e">
        <f t="shared" si="2"/>
        <v>#DIV/0!</v>
      </c>
      <c r="O30" s="165">
        <f>SUM(O27:O29)</f>
        <v>0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123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>
        <v>2560</v>
      </c>
      <c r="L31" s="44"/>
      <c r="M31" s="132"/>
      <c r="N31" s="154" t="e">
        <f t="shared" si="2"/>
        <v>#DIV/0!</v>
      </c>
      <c r="O31" s="146">
        <v>269</v>
      </c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zoomScale="110" zoomScalePageLayoutView="110" workbookViewId="0">
      <selection activeCell="B4" sqref="B4:N4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7" ht="15.75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15.75">
      <c r="B4" s="246" t="s">
        <v>143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48" t="s">
        <v>76</v>
      </c>
      <c r="G5" s="249"/>
      <c r="H5" s="249"/>
      <c r="I5" s="249"/>
      <c r="J5" s="249"/>
      <c r="K5" s="249"/>
      <c r="L5" s="250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102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130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139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100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>
        <v>2221</v>
      </c>
      <c r="G30" s="105"/>
      <c r="H30" s="16"/>
      <c r="I30" s="16"/>
      <c r="J30" s="16"/>
      <c r="K30" s="16"/>
      <c r="L30" s="16">
        <v>2221</v>
      </c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2023-08-31T05:01:14Z</dcterms:modified>
</cp:coreProperties>
</file>